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BHP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<sst xmlns="http://schemas.openxmlformats.org/spreadsheetml/2006/main" count="33" uniqueCount="28">
  <si>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 in</t>
  </si>
  <si>
    <t>Gas specific gravity:</t>
  </si>
  <si>
    <t xml:space="preserve">  1 for air</t>
  </si>
  <si>
    <t>Calculated Values:</t>
  </si>
  <si>
    <t xml:space="preserve">  F</t>
  </si>
  <si>
    <t xml:space="preserve">  psia</t>
  </si>
  <si>
    <t>Choke size:</t>
  </si>
  <si>
    <t>Flowline ID:</t>
  </si>
  <si>
    <t>Gas production rate:</t>
  </si>
  <si>
    <t xml:space="preserve">  Mscf/d</t>
  </si>
  <si>
    <t xml:space="preserve">  1/64 inch</t>
  </si>
  <si>
    <t>Residual error of objective function:</t>
  </si>
  <si>
    <t>Minimum upstream pressure required for sonic flow:</t>
  </si>
  <si>
    <t>Flow rate at the minimum sonic flow condition:</t>
  </si>
  <si>
    <t>Flow regime (1=sonic flow; -1=subsonic flow):</t>
  </si>
  <si>
    <t>Choke area:</t>
  </si>
  <si>
    <r>
      <t xml:space="preserve">  in</t>
    </r>
    <r>
      <rPr>
        <vertAlign val="superscript"/>
        <sz val="10"/>
        <rFont val="Arial"/>
        <family val="2"/>
      </rPr>
      <t>2</t>
    </r>
  </si>
  <si>
    <t>Critical pressure ratio:</t>
  </si>
  <si>
    <t>This spreadsheet calculates upstream pressure at choke for dry gases.</t>
  </si>
  <si>
    <t>Upstream temperature:</t>
  </si>
  <si>
    <t>Gas specific heat ratio (k):</t>
  </si>
  <si>
    <t>Input Data:</t>
  </si>
  <si>
    <t>Upstream pressure given by sonic flow equation:</t>
  </si>
  <si>
    <t>Upstream pressure given by subsonic flow equation:</t>
  </si>
  <si>
    <t>Down stream pressure:</t>
  </si>
  <si>
    <t>Estimated upstream pressure:</t>
  </si>
  <si>
    <t>DryGasUpChoke.xls</t>
  </si>
  <si>
    <t>Choke discharge coefficient: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</si>
</sst>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5" fillId="0" borderId="0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152400</xdr:rowOff>
    </xdr:from>
    <xdr:to>
      <xdr:col>3</xdr:col>
      <xdr:colOff>581025</xdr:colOff>
      <xdr:row>7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514350"/>
          <a:ext cx="2333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Step 1: Update parameter values in blue;
Step 2: Run Macro Solution;
Step 3: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workbookViewId="0" topLeftCell="A9">
      <selection activeCell="E19" sqref="E19"/>
    </sheetView>
  </sheetViews>
  <sheetFormatPr defaultColWidth="9.140625" defaultRowHeight="12.75"/>
  <cols>
    <col min="5" max="5" width="17.7109375" style="0" customWidth="1"/>
    <col min="6" max="6" width="14.7109375" style="0" customWidth="1"/>
    <col min="7" max="7" width="10.7109375" style="0" customWidth="1"/>
    <col min="8" max="8" width="28.140625" style="0" customWidth="1"/>
    <col min="9" max="9" width="12.140625" style="0" bestFit="1" customWidth="1"/>
  </cols>
  <sheetData>
    <row r="1" spans="1:7" ht="15.75">
      <c r="A1" s="15" t="s">
        <v>26</v>
      </c>
      <c r="B1" s="2"/>
      <c r="C1" s="2"/>
      <c r="D1" s="2"/>
      <c r="E1" s="2"/>
      <c r="F1" s="2"/>
      <c r="G1" s="3"/>
    </row>
    <row r="2" spans="1:7" ht="12.75">
      <c r="A2" s="7" t="s">
        <v>18</v>
      </c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7" t="s">
        <v>21</v>
      </c>
      <c r="B9" s="5"/>
      <c r="C9" s="5"/>
      <c r="D9" s="5"/>
      <c r="E9" s="5"/>
      <c r="F9" s="5"/>
      <c r="G9" s="6"/>
    </row>
    <row r="10" spans="1:7" ht="12.75">
      <c r="A10" s="7"/>
      <c r="B10" s="5"/>
      <c r="C10" s="5"/>
      <c r="D10" s="5"/>
      <c r="E10" s="5"/>
      <c r="F10" s="5"/>
      <c r="G10" s="6"/>
    </row>
    <row r="11" spans="1:8" ht="12.75">
      <c r="A11" s="4"/>
      <c r="B11" s="5" t="s">
        <v>24</v>
      </c>
      <c r="C11" s="5"/>
      <c r="D11" s="5"/>
      <c r="E11" s="5"/>
      <c r="F11" s="8">
        <v>300</v>
      </c>
      <c r="G11" s="6" t="s">
        <v>5</v>
      </c>
      <c r="H11" s="8"/>
    </row>
    <row r="12" spans="1:7" ht="12.75">
      <c r="A12" s="4"/>
      <c r="B12" s="5" t="s">
        <v>6</v>
      </c>
      <c r="C12" s="5"/>
      <c r="D12" s="5"/>
      <c r="E12" s="5"/>
      <c r="F12" s="8">
        <v>32</v>
      </c>
      <c r="G12" s="6" t="s">
        <v>10</v>
      </c>
    </row>
    <row r="13" spans="1:7" ht="12.75">
      <c r="A13" s="4"/>
      <c r="B13" s="5" t="s">
        <v>7</v>
      </c>
      <c r="C13" s="5"/>
      <c r="D13" s="5"/>
      <c r="E13" s="5"/>
      <c r="F13" s="8">
        <v>2</v>
      </c>
      <c r="G13" s="6" t="s">
        <v>0</v>
      </c>
    </row>
    <row r="14" spans="1:7" ht="12.75">
      <c r="A14" s="4"/>
      <c r="B14" s="5" t="s">
        <v>8</v>
      </c>
      <c r="C14" s="5"/>
      <c r="D14" s="5"/>
      <c r="E14" s="5"/>
      <c r="F14" s="8">
        <v>5000</v>
      </c>
      <c r="G14" s="6" t="s">
        <v>9</v>
      </c>
    </row>
    <row r="15" spans="1:7" ht="12.75">
      <c r="A15" s="4"/>
      <c r="B15" s="5" t="s">
        <v>1</v>
      </c>
      <c r="C15" s="5"/>
      <c r="D15" s="5"/>
      <c r="E15" s="5"/>
      <c r="F15" s="8">
        <v>0.75</v>
      </c>
      <c r="G15" s="6" t="s">
        <v>2</v>
      </c>
    </row>
    <row r="16" spans="1:7" ht="12.75">
      <c r="A16" s="4"/>
      <c r="B16" s="16" t="s">
        <v>20</v>
      </c>
      <c r="C16" s="5"/>
      <c r="D16" s="5"/>
      <c r="E16" s="5"/>
      <c r="F16" s="8">
        <v>1.3</v>
      </c>
      <c r="G16" s="6"/>
    </row>
    <row r="17" spans="1:7" ht="12.75">
      <c r="A17" s="4"/>
      <c r="B17" s="5" t="s">
        <v>19</v>
      </c>
      <c r="C17" s="5"/>
      <c r="D17" s="5"/>
      <c r="E17" s="5"/>
      <c r="F17" s="8">
        <v>110</v>
      </c>
      <c r="G17" s="6" t="s">
        <v>4</v>
      </c>
    </row>
    <row r="18" spans="1:7" ht="12.75">
      <c r="A18" s="4"/>
      <c r="B18" s="5" t="s">
        <v>27</v>
      </c>
      <c r="C18" s="5"/>
      <c r="D18" s="5"/>
      <c r="E18" s="5"/>
      <c r="F18" s="8">
        <v>0.99</v>
      </c>
      <c r="G18" s="6"/>
    </row>
    <row r="19" spans="1:7" ht="12.75">
      <c r="A19" s="4"/>
      <c r="B19" s="5"/>
      <c r="C19" s="5"/>
      <c r="D19" s="5"/>
      <c r="E19" s="5"/>
      <c r="F19" s="8"/>
      <c r="G19" s="6"/>
    </row>
    <row r="20" spans="1:7" ht="12.75">
      <c r="A20" s="7" t="s">
        <v>3</v>
      </c>
      <c r="B20" s="5"/>
      <c r="C20" s="5"/>
      <c r="D20" s="5"/>
      <c r="E20" s="5"/>
      <c r="F20" s="5"/>
      <c r="G20" s="6"/>
    </row>
    <row r="21" spans="1:7" ht="12.75">
      <c r="A21" s="7"/>
      <c r="B21" s="5"/>
      <c r="C21" s="5"/>
      <c r="D21" s="5"/>
      <c r="E21" s="5"/>
      <c r="F21" s="5"/>
      <c r="G21" s="6"/>
    </row>
    <row r="22" spans="1:7" ht="14.25">
      <c r="A22" s="4"/>
      <c r="B22" s="5" t="s">
        <v>15</v>
      </c>
      <c r="C22" s="5"/>
      <c r="D22" s="5"/>
      <c r="E22" s="5"/>
      <c r="F22" s="5">
        <f>3.14/4*(F12/64)^2</f>
        <v>0.19625</v>
      </c>
      <c r="G22" s="6" t="s">
        <v>16</v>
      </c>
    </row>
    <row r="23" spans="1:7" ht="12.75">
      <c r="A23" s="4"/>
      <c r="B23" s="16" t="s">
        <v>17</v>
      </c>
      <c r="C23" s="5"/>
      <c r="D23" s="5"/>
      <c r="E23" s="5"/>
      <c r="F23" s="24">
        <f>(2/(F16+1))^(F16/(F16-1))</f>
        <v>0.545727733814065</v>
      </c>
      <c r="G23" s="6"/>
    </row>
    <row r="24" spans="1:7" ht="12.75">
      <c r="A24" s="4"/>
      <c r="B24" s="5" t="s">
        <v>12</v>
      </c>
      <c r="C24" s="5"/>
      <c r="D24" s="5"/>
      <c r="E24" s="5"/>
      <c r="F24" s="10">
        <f>F11/F23</f>
        <v>549.7246729670752</v>
      </c>
      <c r="G24" s="6" t="s">
        <v>5</v>
      </c>
    </row>
    <row r="25" spans="1:8" ht="12.75">
      <c r="A25" s="4"/>
      <c r="B25" s="5" t="s">
        <v>13</v>
      </c>
      <c r="C25" s="5"/>
      <c r="D25" s="5"/>
      <c r="E25" s="5"/>
      <c r="F25" s="9">
        <f>879*F18*F22*F24*SQRT(F16/F15/(F17+460)*(2/(F16+1))^((F16+1)/(F16-1)))</f>
        <v>3029.7551098369822</v>
      </c>
      <c r="G25" s="6" t="s">
        <v>9</v>
      </c>
      <c r="H25" s="1"/>
    </row>
    <row r="26" spans="1:8" ht="12.75">
      <c r="A26" s="4"/>
      <c r="B26" s="16" t="s">
        <v>14</v>
      </c>
      <c r="C26" s="5"/>
      <c r="D26" s="5"/>
      <c r="E26" s="5"/>
      <c r="F26" s="17">
        <f>(F14-F25)/ABS(F14-F25)</f>
        <v>1</v>
      </c>
      <c r="G26" s="6"/>
      <c r="H26" s="1"/>
    </row>
    <row r="27" spans="1:7" ht="12.75">
      <c r="A27" s="4"/>
      <c r="B27" s="5"/>
      <c r="C27" s="5"/>
      <c r="D27" s="5"/>
      <c r="E27" s="5"/>
      <c r="F27" s="5"/>
      <c r="G27" s="6"/>
    </row>
    <row r="28" spans="1:8" ht="12.75">
      <c r="A28" s="4"/>
      <c r="B28" s="5" t="s">
        <v>22</v>
      </c>
      <c r="C28" s="5"/>
      <c r="D28" s="5"/>
      <c r="E28" s="5"/>
      <c r="F28" s="10">
        <f>F14/(879*F18*F22*SQRT((F16/F15/(F17+460))*(2/(F16+1))^((F16+1)/(F16-1))))</f>
        <v>907.2097463954</v>
      </c>
      <c r="G28" s="6" t="s">
        <v>5</v>
      </c>
      <c r="H28" s="5" t="s">
        <v>11</v>
      </c>
    </row>
    <row r="29" spans="1:8" ht="12.75">
      <c r="A29" s="4"/>
      <c r="B29" s="5" t="s">
        <v>23</v>
      </c>
      <c r="C29" s="5"/>
      <c r="D29" s="5"/>
      <c r="E29" s="5"/>
      <c r="F29" s="23">
        <v>1088.0422202580323</v>
      </c>
      <c r="G29" s="6" t="s">
        <v>5</v>
      </c>
      <c r="H29" s="18">
        <f>F14-1248*F18*F22*F29*SQRT(F16/(F16-1)/F15/(F17+460)*((F11/F29)^(2/F16)-(F11/F29)^((F16+1)/F16)))</f>
        <v>2.9827549042238388E-05</v>
      </c>
    </row>
    <row r="30" spans="1:8" ht="12.75">
      <c r="A30" s="4"/>
      <c r="B30" s="16" t="s">
        <v>25</v>
      </c>
      <c r="C30" s="5"/>
      <c r="D30" s="5"/>
      <c r="E30" s="5"/>
      <c r="F30" s="19">
        <f>(1+F26)/2*F28+(1-F26)/2*F29</f>
        <v>907.2097463954</v>
      </c>
      <c r="G30" s="6" t="s">
        <v>5</v>
      </c>
      <c r="H30" s="18"/>
    </row>
    <row r="31" spans="1:8" ht="13.5" thickBot="1">
      <c r="A31" s="12"/>
      <c r="B31" s="13"/>
      <c r="C31" s="13"/>
      <c r="D31" s="13"/>
      <c r="E31" s="13"/>
      <c r="F31" s="22"/>
      <c r="G31" s="14"/>
      <c r="H31" s="1"/>
    </row>
    <row r="32" spans="6:8" s="5" customFormat="1" ht="12.75">
      <c r="F32" s="9"/>
      <c r="H32" s="20"/>
    </row>
    <row r="33" spans="6:8" s="5" customFormat="1" ht="12.75">
      <c r="F33" s="9"/>
      <c r="H33" s="20"/>
    </row>
    <row r="34" s="5" customFormat="1" ht="12.75">
      <c r="H34" s="20"/>
    </row>
    <row r="35" s="5" customFormat="1" ht="12.75">
      <c r="H35" s="20"/>
    </row>
    <row r="36" s="5" customFormat="1" ht="12.75">
      <c r="H36" s="20"/>
    </row>
    <row r="37" s="5" customFormat="1" ht="12.75">
      <c r="F37" s="21"/>
    </row>
    <row r="38" s="5" customFormat="1" ht="12.75">
      <c r="H38" s="11"/>
    </row>
  </sheetData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Equation.3" shapeId="7123884" r:id="rId1"/>
    <oleObject progId="Equation.3" shapeId="7229189" r:id="rId2"/>
    <oleObject progId="Equation.3" shapeId="7317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2004-10-28T16:35:34Z</dcterms:modified>
  <cp:category/>
  <cp:version/>
  <cp:contentType/>
  <cp:contentStatus/>
</cp:coreProperties>
</file>